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central-my.sharepoint.com/personal/brandon_rscentral_org/Documents/Documents/PackageHub/FedEx &amp; PBC/"/>
    </mc:Choice>
  </mc:AlternateContent>
  <xr:revisionPtr revIDLastSave="0" documentId="8_{B4FAF55E-7EF1-413E-BF2E-4D95BDEBC58E}" xr6:coauthVersionLast="47" xr6:coauthVersionMax="47" xr10:uidLastSave="{00000000-0000-0000-0000-000000000000}"/>
  <bookViews>
    <workbookView xWindow="28680" yWindow="-120" windowWidth="29040" windowHeight="15720" xr2:uid="{F511493F-0724-4D63-9454-C49937AC1924}"/>
  </bookViews>
  <sheets>
    <sheet name="Estimate Savings" sheetId="8" r:id="rId1"/>
    <sheet name="Discounts" sheetId="9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8" l="1"/>
  <c r="D14" i="8"/>
  <c r="D13" i="8"/>
  <c r="D12" i="8"/>
  <c r="D8" i="8"/>
  <c r="D9" i="8"/>
  <c r="D10" i="8"/>
  <c r="D7" i="8"/>
  <c r="C14" i="8"/>
  <c r="E14" i="8" s="1"/>
  <c r="G14" i="8" s="1"/>
  <c r="C13" i="8"/>
  <c r="C12" i="8"/>
  <c r="C11" i="8"/>
  <c r="C10" i="8"/>
  <c r="C9" i="8"/>
  <c r="E9" i="8" s="1"/>
  <c r="G9" i="8" s="1"/>
  <c r="C8" i="8"/>
  <c r="E8" i="8" s="1"/>
  <c r="G8" i="8" s="1"/>
  <c r="C7" i="8"/>
  <c r="E7" i="8" s="1"/>
  <c r="G7" i="8" s="1"/>
  <c r="E12" i="8" l="1"/>
  <c r="G12" i="8" s="1"/>
  <c r="E10" i="8"/>
  <c r="G10" i="8" s="1"/>
  <c r="E11" i="8"/>
  <c r="G11" i="8" s="1"/>
  <c r="E13" i="8"/>
  <c r="G13" i="8" s="1"/>
  <c r="G15" i="8" l="1"/>
</calcChain>
</file>

<file path=xl/sharedStrings.xml><?xml version="1.0" encoding="utf-8"?>
<sst xmlns="http://schemas.openxmlformats.org/spreadsheetml/2006/main" count="33" uniqueCount="25">
  <si>
    <t xml:space="preserve">Take these steps to calculate your savings: 
1. Create a Carrier Service Activity Report for FedEx in your POS.
2. Select your tier below in cell B3 drop-down menu.
3. Manually enter the WHOLESALE cost into column E.  </t>
  </si>
  <si>
    <t>Your store savings will be displayed in column F, with total projected savings in cell F12.</t>
  </si>
  <si>
    <t>Product</t>
  </si>
  <si>
    <t>Tier 5</t>
  </si>
  <si>
    <t>PBC</t>
  </si>
  <si>
    <t>PBC Add'l Discount</t>
  </si>
  <si>
    <t>Wholesale</t>
  </si>
  <si>
    <t>Store Savings</t>
  </si>
  <si>
    <t xml:space="preserve">Overnight </t>
  </si>
  <si>
    <t xml:space="preserve">2day/3 day </t>
  </si>
  <si>
    <t xml:space="preserve">Intl Export </t>
  </si>
  <si>
    <t xml:space="preserve">Ground 1-20lbs* </t>
  </si>
  <si>
    <t>Ground 21-150lbs*</t>
  </si>
  <si>
    <t xml:space="preserve">Home 1-20lbs </t>
  </si>
  <si>
    <t xml:space="preserve">Home 21-150lbs </t>
  </si>
  <si>
    <t xml:space="preserve">Ground Canada </t>
  </si>
  <si>
    <t xml:space="preserve">This calculation is an appoximation based on the data input. </t>
  </si>
  <si>
    <t>Discounts</t>
  </si>
  <si>
    <t>Tier</t>
  </si>
  <si>
    <t xml:space="preserve">Ground 1-20lbs </t>
  </si>
  <si>
    <t>Ground 21-150lbs</t>
  </si>
  <si>
    <t>Tier 1</t>
  </si>
  <si>
    <t>Tier 2</t>
  </si>
  <si>
    <t>Tier 3</t>
  </si>
  <si>
    <t>Tier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</si>
</sst>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Calibri-Bold"/>
    </font>
    <font>
      <b/>
      <sz val="14"/>
      <color rgb="FF000000"/>
      <name val="Calibri-Bold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000000"/>
      <name val="Calibri-Bold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73AC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4" xfId="0" applyFont="1" applyBorder="1"/>
    <xf numFmtId="10" fontId="4" fillId="0" borderId="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4" fontId="8" fillId="4" borderId="3" xfId="1" applyFont="1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3" borderId="1" xfId="2" applyNumberFormat="1" applyFont="1" applyFill="1" applyBorder="1" applyAlignment="1">
      <alignment horizontal="center"/>
    </xf>
    <xf numFmtId="10" fontId="0" fillId="4" borderId="1" xfId="2" applyNumberFormat="1" applyFont="1" applyFill="1" applyBorder="1" applyAlignment="1">
      <alignment horizontal="center"/>
    </xf>
    <xf numFmtId="7" fontId="6" fillId="3" borderId="10" xfId="1" applyNumberFormat="1" applyFont="1" applyFill="1" applyBorder="1" applyAlignment="1" applyProtection="1">
      <alignment horizontal="right" indent="1"/>
      <protection locked="0"/>
    </xf>
    <xf numFmtId="7" fontId="6" fillId="3" borderId="11" xfId="1" applyNumberFormat="1" applyFont="1" applyFill="1" applyBorder="1" applyAlignment="1" applyProtection="1">
      <alignment horizontal="right" indent="1"/>
      <protection locked="0"/>
    </xf>
    <xf numFmtId="7" fontId="6" fillId="3" borderId="12" xfId="1" applyNumberFormat="1" applyFont="1" applyFill="1" applyBorder="1" applyAlignment="1" applyProtection="1">
      <alignment horizontal="right" indent="1"/>
      <protection locked="0"/>
    </xf>
    <xf numFmtId="7" fontId="6" fillId="0" borderId="7" xfId="1" applyNumberFormat="1" applyFont="1" applyBorder="1" applyAlignment="1">
      <alignment horizontal="right" indent="1"/>
    </xf>
    <xf numFmtId="7" fontId="6" fillId="0" borderId="8" xfId="1" applyNumberFormat="1" applyFont="1" applyBorder="1" applyAlignment="1">
      <alignment horizontal="right" indent="1"/>
    </xf>
    <xf numFmtId="7" fontId="6" fillId="0" borderId="9" xfId="1" applyNumberFormat="1" applyFont="1" applyBorder="1" applyAlignment="1">
      <alignment horizontal="right" indent="1"/>
    </xf>
    <xf numFmtId="10" fontId="4" fillId="0" borderId="2" xfId="0" applyNumberFormat="1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10" fontId="3" fillId="0" borderId="2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0" fontId="4" fillId="0" borderId="24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wrapText="1" indent="2"/>
    </xf>
    <xf numFmtId="0" fontId="7" fillId="3" borderId="15" xfId="0" applyFont="1" applyFill="1" applyBorder="1" applyAlignment="1">
      <alignment horizontal="left" vertical="center" wrapText="1" indent="2"/>
    </xf>
    <xf numFmtId="0" fontId="7" fillId="3" borderId="14" xfId="0" applyFont="1" applyFill="1" applyBorder="1" applyAlignment="1">
      <alignment horizontal="left" vertical="center" wrapText="1" indent="2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0D5F0-F87F-4D0E-BEE8-26373797D627}">
  <sheetPr>
    <pageSetUpPr fitToPage="1"/>
  </sheetPr>
  <dimension ref="B4:G16"/>
  <sheetViews>
    <sheetView showGridLines="0" showRowColHeaders="0" tabSelected="1" zoomScaleNormal="100" workbookViewId="0">
      <selection activeCell="F7" sqref="F7:F12"/>
    </sheetView>
  </sheetViews>
  <sheetFormatPr defaultColWidth="30.7109375" defaultRowHeight="15"/>
  <cols>
    <col min="2" max="2" width="30" customWidth="1"/>
    <col min="3" max="3" width="27" customWidth="1"/>
    <col min="5" max="5" width="31.7109375" customWidth="1"/>
    <col min="6" max="6" width="21.7109375" customWidth="1"/>
    <col min="7" max="7" width="22.7109375" customWidth="1"/>
  </cols>
  <sheetData>
    <row r="4" spans="2:7" ht="114.75" customHeight="1" thickBot="1">
      <c r="B4" s="30" t="s">
        <v>0</v>
      </c>
      <c r="C4" s="31"/>
      <c r="D4" s="31"/>
      <c r="E4" s="32"/>
    </row>
    <row r="5" spans="2:7" ht="90" customHeight="1" thickBot="1">
      <c r="B5" s="33" t="s">
        <v>1</v>
      </c>
      <c r="C5" s="34"/>
      <c r="D5" s="34"/>
      <c r="E5" s="35"/>
    </row>
    <row r="6" spans="2:7" ht="21.75" customHeight="1">
      <c r="B6" s="5" t="s">
        <v>2</v>
      </c>
      <c r="C6" s="22" t="s">
        <v>3</v>
      </c>
      <c r="D6" s="7" t="s">
        <v>4</v>
      </c>
      <c r="E6" s="25" t="s">
        <v>5</v>
      </c>
      <c r="F6" s="7" t="s">
        <v>6</v>
      </c>
      <c r="G6" s="8" t="s">
        <v>7</v>
      </c>
    </row>
    <row r="7" spans="2:7" ht="19.5" customHeight="1">
      <c r="B7" s="3" t="s">
        <v>8</v>
      </c>
      <c r="C7" s="21">
        <f>VLOOKUP(C6,Discounts!A3:I7,2,FALSE)</f>
        <v>0.41</v>
      </c>
      <c r="D7" s="23">
        <f>Discounts!B$8</f>
        <v>0.47</v>
      </c>
      <c r="E7" s="24">
        <f>D7-C7</f>
        <v>0.06</v>
      </c>
      <c r="F7" s="15"/>
      <c r="G7" s="18">
        <f t="shared" ref="G7:G14" si="0">F7*E7</f>
        <v>0</v>
      </c>
    </row>
    <row r="8" spans="2:7" ht="19.5" customHeight="1">
      <c r="B8" s="3" t="s">
        <v>9</v>
      </c>
      <c r="C8" s="1">
        <f>VLOOKUP(C6,Discounts!A3:I7,3,FALSE)</f>
        <v>0.38</v>
      </c>
      <c r="D8" s="2">
        <f>Discounts!C8</f>
        <v>0.42</v>
      </c>
      <c r="E8" s="6">
        <f t="shared" ref="E8:E14" si="1">D8-C8</f>
        <v>3.999999999999998E-2</v>
      </c>
      <c r="F8" s="16"/>
      <c r="G8" s="19">
        <f t="shared" si="0"/>
        <v>0</v>
      </c>
    </row>
    <row r="9" spans="2:7" ht="19.5" customHeight="1">
      <c r="B9" s="3" t="s">
        <v>10</v>
      </c>
      <c r="C9" s="1">
        <f>VLOOKUP(C6,Discounts!A3:I7,4,FALSE)</f>
        <v>0.6</v>
      </c>
      <c r="D9" s="2">
        <f>Discounts!D8</f>
        <v>0.7</v>
      </c>
      <c r="E9" s="6">
        <f t="shared" si="1"/>
        <v>9.9999999999999978E-2</v>
      </c>
      <c r="F9" s="16"/>
      <c r="G9" s="19">
        <f t="shared" si="0"/>
        <v>0</v>
      </c>
    </row>
    <row r="10" spans="2:7" ht="19.5" customHeight="1">
      <c r="B10" s="4" t="s">
        <v>11</v>
      </c>
      <c r="C10" s="1">
        <f>VLOOKUP(C6,Discounts!A3:I7,5,FALSE)</f>
        <v>0.36499999999999999</v>
      </c>
      <c r="D10" s="2">
        <f>Discounts!E8</f>
        <v>0.41499999999999998</v>
      </c>
      <c r="E10" s="6">
        <f t="shared" si="1"/>
        <v>4.9999999999999989E-2</v>
      </c>
      <c r="F10" s="16"/>
      <c r="G10" s="19">
        <f t="shared" si="0"/>
        <v>0</v>
      </c>
    </row>
    <row r="11" spans="2:7" ht="19.5" customHeight="1">
      <c r="B11" s="4" t="s">
        <v>12</v>
      </c>
      <c r="C11" s="1">
        <f>VLOOKUP(C6,Discounts!A3:I7,6,FALSE)</f>
        <v>0.43</v>
      </c>
      <c r="D11" s="2">
        <f>Discounts!F8</f>
        <v>0.47499999999999998</v>
      </c>
      <c r="E11" s="6">
        <f t="shared" si="1"/>
        <v>4.4999999999999984E-2</v>
      </c>
      <c r="F11" s="16"/>
      <c r="G11" s="19">
        <f t="shared" ref="G11:G12" si="2">F11*E11</f>
        <v>0</v>
      </c>
    </row>
    <row r="12" spans="2:7" ht="19.5" customHeight="1">
      <c r="B12" s="4" t="s">
        <v>13</v>
      </c>
      <c r="C12" s="1">
        <f>VLOOKUP(C6,Discounts!A3:I7,7,FALSE)</f>
        <v>0.27</v>
      </c>
      <c r="D12" s="2">
        <f>Discounts!G8</f>
        <v>0.27500000000000002</v>
      </c>
      <c r="E12" s="6">
        <f t="shared" si="1"/>
        <v>5.0000000000000044E-3</v>
      </c>
      <c r="F12" s="16"/>
      <c r="G12" s="19">
        <f t="shared" si="2"/>
        <v>0</v>
      </c>
    </row>
    <row r="13" spans="2:7" ht="19.5" customHeight="1">
      <c r="B13" s="4" t="s">
        <v>14</v>
      </c>
      <c r="C13" s="1">
        <f>VLOOKUP(C6,Discounts!A3:I7,8,FALSE)</f>
        <v>0.39</v>
      </c>
      <c r="D13" s="2">
        <f>Discounts!H8</f>
        <v>0.435</v>
      </c>
      <c r="E13" s="6">
        <f t="shared" si="1"/>
        <v>4.4999999999999984E-2</v>
      </c>
      <c r="F13" s="16"/>
      <c r="G13" s="19">
        <f t="shared" si="0"/>
        <v>0</v>
      </c>
    </row>
    <row r="14" spans="2:7" ht="19.5" customHeight="1">
      <c r="B14" s="26" t="s">
        <v>15</v>
      </c>
      <c r="C14" s="27">
        <f>VLOOKUP(C6,Discounts!A3:I7,9,FALSE)</f>
        <v>0.12</v>
      </c>
      <c r="D14" s="28">
        <f>Discounts!I8</f>
        <v>0.4</v>
      </c>
      <c r="E14" s="29">
        <f t="shared" si="1"/>
        <v>0.28000000000000003</v>
      </c>
      <c r="F14" s="17"/>
      <c r="G14" s="20">
        <f t="shared" si="0"/>
        <v>0</v>
      </c>
    </row>
    <row r="15" spans="2:7" ht="31.5" customHeight="1">
      <c r="B15" s="36" t="s">
        <v>16</v>
      </c>
      <c r="C15" s="37"/>
      <c r="D15" s="37"/>
      <c r="E15" s="38"/>
      <c r="G15" s="9">
        <f>SUM(G7:G14)</f>
        <v>0</v>
      </c>
    </row>
    <row r="16" spans="2:7" ht="19.5" customHeight="1">
      <c r="B16" s="39"/>
      <c r="C16" s="40"/>
      <c r="D16" s="40"/>
      <c r="E16" s="41"/>
    </row>
  </sheetData>
  <sheetProtection sheet="1" objects="1" scenarios="1" selectLockedCells="1"/>
  <mergeCells count="3">
    <mergeCell ref="B4:E4"/>
    <mergeCell ref="B5:E5"/>
    <mergeCell ref="B15:E16"/>
  </mergeCells>
  <pageMargins left="0.7" right="0.7" top="0.75" bottom="0.75" header="0.3" footer="0.3"/>
  <pageSetup scale="76" fitToHeight="2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12F30B-49C6-4420-B7C5-C35542F357DF}">
          <x14:formula1>
            <xm:f>Discounts!$A$3:$A$7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D3BF-914E-40B4-BE03-1B1ED7A5EF66}">
  <dimension ref="A1:I8"/>
  <sheetViews>
    <sheetView workbookViewId="0">
      <selection activeCell="C40" sqref="C40"/>
    </sheetView>
  </sheetViews>
  <sheetFormatPr defaultRowHeight="15"/>
  <cols>
    <col min="1" max="1" width="7" style="10" customWidth="1"/>
    <col min="2" max="2" width="10.28515625" style="10" bestFit="1" customWidth="1"/>
    <col min="3" max="3" width="11" style="10" bestFit="1" customWidth="1"/>
    <col min="4" max="4" width="10.5703125" style="10" bestFit="1" customWidth="1"/>
    <col min="5" max="5" width="15.85546875" style="10" bestFit="1" customWidth="1"/>
    <col min="6" max="6" width="17.5703125" style="10" bestFit="1" customWidth="1"/>
    <col min="7" max="7" width="13.5703125" style="10" bestFit="1" customWidth="1"/>
    <col min="8" max="8" width="15.5703125" style="10" bestFit="1" customWidth="1"/>
    <col min="9" max="9" width="15" style="10" bestFit="1" customWidth="1"/>
  </cols>
  <sheetData>
    <row r="1" spans="1:9">
      <c r="A1" s="12"/>
      <c r="B1" s="42" t="s">
        <v>17</v>
      </c>
      <c r="C1" s="42"/>
      <c r="D1" s="42"/>
      <c r="E1" s="42"/>
      <c r="F1" s="42"/>
      <c r="G1" s="42"/>
      <c r="H1" s="42"/>
      <c r="I1" s="42"/>
    </row>
    <row r="2" spans="1:9">
      <c r="A2" s="12" t="s">
        <v>18</v>
      </c>
      <c r="B2" s="12" t="s">
        <v>8</v>
      </c>
      <c r="C2" s="12" t="s">
        <v>9</v>
      </c>
      <c r="D2" s="12" t="s">
        <v>10</v>
      </c>
      <c r="E2" s="12" t="s">
        <v>19</v>
      </c>
      <c r="F2" s="12" t="s">
        <v>20</v>
      </c>
      <c r="G2" s="12" t="s">
        <v>13</v>
      </c>
      <c r="H2" s="12" t="s">
        <v>14</v>
      </c>
      <c r="I2" s="12" t="s">
        <v>15</v>
      </c>
    </row>
    <row r="3" spans="1:9">
      <c r="A3" s="12" t="s">
        <v>21</v>
      </c>
      <c r="B3" s="13">
        <v>0.26</v>
      </c>
      <c r="C3" s="13">
        <v>0.27</v>
      </c>
      <c r="D3" s="13">
        <v>0.6</v>
      </c>
      <c r="E3" s="13">
        <v>0.34</v>
      </c>
      <c r="F3" s="13">
        <v>0.40500000000000003</v>
      </c>
      <c r="G3" s="13">
        <v>0.25</v>
      </c>
      <c r="H3" s="13">
        <v>0.37</v>
      </c>
      <c r="I3" s="13">
        <v>0.12</v>
      </c>
    </row>
    <row r="4" spans="1:9">
      <c r="A4" s="12" t="s">
        <v>22</v>
      </c>
      <c r="B4" s="13">
        <v>0.34</v>
      </c>
      <c r="C4" s="13">
        <v>0.28999999999999998</v>
      </c>
      <c r="D4" s="13">
        <v>0.6</v>
      </c>
      <c r="E4" s="13">
        <v>0.35</v>
      </c>
      <c r="F4" s="13">
        <v>0.41499999999999998</v>
      </c>
      <c r="G4" s="13">
        <v>0.255</v>
      </c>
      <c r="H4" s="13">
        <v>0.375</v>
      </c>
      <c r="I4" s="13">
        <v>0.12</v>
      </c>
    </row>
    <row r="5" spans="1:9">
      <c r="A5" s="12" t="s">
        <v>23</v>
      </c>
      <c r="B5" s="13">
        <v>0.37</v>
      </c>
      <c r="C5" s="13">
        <v>0.32</v>
      </c>
      <c r="D5" s="13">
        <v>0.6</v>
      </c>
      <c r="E5" s="13">
        <v>0.35499999999999998</v>
      </c>
      <c r="F5" s="13">
        <v>0.42</v>
      </c>
      <c r="G5" s="13">
        <v>0.26</v>
      </c>
      <c r="H5" s="13">
        <v>0.38</v>
      </c>
      <c r="I5" s="13">
        <v>0.12</v>
      </c>
    </row>
    <row r="6" spans="1:9">
      <c r="A6" s="12" t="s">
        <v>24</v>
      </c>
      <c r="B6" s="13">
        <v>0.39</v>
      </c>
      <c r="C6" s="13">
        <v>0.36</v>
      </c>
      <c r="D6" s="13">
        <v>0.6</v>
      </c>
      <c r="E6" s="13">
        <v>0.36</v>
      </c>
      <c r="F6" s="13">
        <v>0.42499999999999999</v>
      </c>
      <c r="G6" s="13">
        <v>0.26500000000000001</v>
      </c>
      <c r="H6" s="13">
        <v>0.38500000000000001</v>
      </c>
      <c r="I6" s="13">
        <v>0.12</v>
      </c>
    </row>
    <row r="7" spans="1:9">
      <c r="A7" s="12" t="s">
        <v>3</v>
      </c>
      <c r="B7" s="13">
        <v>0.41</v>
      </c>
      <c r="C7" s="13">
        <v>0.38</v>
      </c>
      <c r="D7" s="13">
        <v>0.6</v>
      </c>
      <c r="E7" s="13">
        <v>0.36499999999999999</v>
      </c>
      <c r="F7" s="13">
        <v>0.43</v>
      </c>
      <c r="G7" s="13">
        <v>0.27</v>
      </c>
      <c r="H7" s="13">
        <v>0.39</v>
      </c>
      <c r="I7" s="13">
        <v>0.12</v>
      </c>
    </row>
    <row r="8" spans="1:9">
      <c r="A8" s="11" t="s">
        <v>4</v>
      </c>
      <c r="B8" s="14">
        <v>0.47</v>
      </c>
      <c r="C8" s="14">
        <v>0.42</v>
      </c>
      <c r="D8" s="14">
        <v>0.7</v>
      </c>
      <c r="E8" s="14">
        <v>0.41499999999999998</v>
      </c>
      <c r="F8" s="14">
        <v>0.47499999999999998</v>
      </c>
      <c r="G8" s="14">
        <v>0.27500000000000002</v>
      </c>
      <c r="H8" s="14">
        <v>0.435</v>
      </c>
      <c r="I8" s="14">
        <v>0.4</v>
      </c>
    </row>
  </sheetData>
  <sheetProtection algorithmName="SHA-512" hashValue="bC+abecrEdOM6CZBX5QY54io1ReRkWGDTrf9FWwyqX7NnM7tS9iSUihg8W0fYw5GhfEM7xcARt+HtgSTD1Y9zQ==" saltValue="A4gdVj9rfQTGCKui3csw+A==" spinCount="100000" sheet="1" objects="1" scenarios="1"/>
  <mergeCells count="1">
    <mergeCell ref="B1:I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D</dc:creator>
  <cp:keywords/>
  <dc:description/>
  <cp:lastModifiedBy/>
  <cp:revision/>
  <dcterms:created xsi:type="dcterms:W3CDTF">2023-08-09T19:39:47Z</dcterms:created>
  <dcterms:modified xsi:type="dcterms:W3CDTF">2023-08-23T14:58:26Z</dcterms:modified>
  <cp:category/>
  <cp:contentStatus/>
</cp:coreProperties>
</file>